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8315" windowHeight="11865" firstSheet="9" activeTab="17"/>
  </bookViews>
  <sheets>
    <sheet name="総合点" sheetId="1" r:id="rId1"/>
    <sheet name="テスト1" sheetId="2" r:id="rId2"/>
    <sheet name="テスト2" sheetId="3" r:id="rId3"/>
    <sheet name="テスト3" sheetId="4" r:id="rId4"/>
    <sheet name="テスト4" sheetId="5" r:id="rId5"/>
    <sheet name="テスト5" sheetId="6" r:id="rId6"/>
    <sheet name="テスト6" sheetId="7" r:id="rId7"/>
    <sheet name="テスト7" sheetId="8" r:id="rId8"/>
    <sheet name="テスト8" sheetId="9" r:id="rId9"/>
    <sheet name="テスト9" sheetId="10" r:id="rId10"/>
    <sheet name="テスト10" sheetId="11" r:id="rId11"/>
    <sheet name="テスト11" sheetId="12" r:id="rId12"/>
    <sheet name="テスト12" sheetId="13" r:id="rId13"/>
    <sheet name="テスト13" sheetId="14" r:id="rId14"/>
    <sheet name="テスト14" sheetId="15" r:id="rId15"/>
    <sheet name="テスト15" sheetId="16" r:id="rId16"/>
    <sheet name="レポート" sheetId="17" r:id="rId17"/>
    <sheet name="期末試験" sheetId="18" r:id="rId18"/>
  </sheets>
  <calcPr calcId="125725"/>
</workbook>
</file>

<file path=xl/calcChain.xml><?xml version="1.0" encoding="utf-8"?>
<calcChain xmlns="http://schemas.openxmlformats.org/spreadsheetml/2006/main">
  <c r="BV2" i="18"/>
  <c r="BR2"/>
  <c r="BW2"/>
  <c r="BU2"/>
  <c r="BY2"/>
  <c r="BX2"/>
  <c r="BT2"/>
  <c r="BS2"/>
  <c r="BQ2"/>
  <c r="BP2"/>
  <c r="AD2" i="11"/>
  <c r="F2" i="1"/>
  <c r="B2"/>
  <c r="O2" i="16"/>
  <c r="N2"/>
  <c r="S2" i="15"/>
  <c r="R2"/>
  <c r="W2" i="14"/>
  <c r="V2"/>
  <c r="Y2" i="13"/>
  <c r="X2"/>
  <c r="AG2" i="12"/>
  <c r="AF2"/>
  <c r="AE2" i="11"/>
  <c r="U2" i="10"/>
  <c r="T2"/>
  <c r="AB2" i="9"/>
  <c r="AA2"/>
  <c r="AS2" i="8"/>
  <c r="AT2"/>
  <c r="AB2" i="7"/>
  <c r="AA2"/>
  <c r="I2" i="6"/>
  <c r="H2"/>
  <c r="W2" i="5"/>
  <c r="V2"/>
  <c r="P2" i="4"/>
  <c r="O2"/>
  <c r="T2" i="3"/>
  <c r="S2"/>
  <c r="M2" i="2"/>
  <c r="L2"/>
  <c r="J2" i="17"/>
  <c r="C2" i="1"/>
  <c r="CA2" i="18" l="1"/>
  <c r="D2" i="1" l="1"/>
  <c r="E2" s="1"/>
</calcChain>
</file>

<file path=xl/sharedStrings.xml><?xml version="1.0" encoding="utf-8"?>
<sst xmlns="http://schemas.openxmlformats.org/spreadsheetml/2006/main" count="580" uniqueCount="312">
  <si>
    <t>ID</t>
  </si>
  <si>
    <t>ID</t>
    <phoneticPr fontId="1"/>
  </si>
  <si>
    <t>テスト</t>
    <phoneticPr fontId="1"/>
  </si>
  <si>
    <t>レポート</t>
    <phoneticPr fontId="1"/>
  </si>
  <si>
    <t>期末試験</t>
    <rPh sb="0" eb="4">
      <t>キマツシケン</t>
    </rPh>
    <phoneticPr fontId="1"/>
  </si>
  <si>
    <t>総合点</t>
    <rPh sb="0" eb="3">
      <t>ソウゴウテン</t>
    </rPh>
    <phoneticPr fontId="1"/>
  </si>
  <si>
    <t>欠席</t>
    <rPh sb="0" eb="2">
      <t>ケッセキ</t>
    </rPh>
    <phoneticPr fontId="1"/>
  </si>
  <si>
    <t>問1-1</t>
  </si>
  <si>
    <t>問1-2</t>
  </si>
  <si>
    <t>問1-3</t>
  </si>
  <si>
    <t>問1-4</t>
  </si>
  <si>
    <t>問1-5</t>
  </si>
  <si>
    <t>問1-6</t>
  </si>
  <si>
    <t>問2-1</t>
  </si>
  <si>
    <t>問2-2</t>
  </si>
  <si>
    <t>問2-3</t>
  </si>
  <si>
    <t>問2-4</t>
  </si>
  <si>
    <t>問2-5</t>
  </si>
  <si>
    <t>問2-6</t>
  </si>
  <si>
    <t>問3-1</t>
  </si>
  <si>
    <t>問3-2</t>
  </si>
  <si>
    <t>問3-3</t>
  </si>
  <si>
    <t>問3-4</t>
  </si>
  <si>
    <t>問3-5</t>
  </si>
  <si>
    <t>問3-6</t>
  </si>
  <si>
    <t>c</t>
  </si>
  <si>
    <t>b</t>
  </si>
  <si>
    <t>d</t>
  </si>
  <si>
    <t>a</t>
  </si>
  <si>
    <t>∈</t>
  </si>
  <si>
    <t>素点</t>
    <rPh sb="0" eb="2">
      <t>ソテン</t>
    </rPh>
    <phoneticPr fontId="1"/>
  </si>
  <si>
    <t>補正(2点)</t>
    <rPh sb="0" eb="2">
      <t>ホセイ</t>
    </rPh>
    <rPh sb="4" eb="5">
      <t>テン</t>
    </rPh>
    <phoneticPr fontId="1"/>
  </si>
  <si>
    <t>（2）-1-1</t>
  </si>
  <si>
    <t>（2）-1-2</t>
  </si>
  <si>
    <t>（2）-2-1</t>
  </si>
  <si>
    <t>（2）-2-2</t>
  </si>
  <si>
    <t>（2）-2-3</t>
  </si>
  <si>
    <t>（2）-2-4</t>
  </si>
  <si>
    <t>2</t>
  </si>
  <si>
    <t>4</t>
  </si>
  <si>
    <t>1</t>
  </si>
  <si>
    <t>（1）-1-1</t>
  </si>
  <si>
    <t>（1）-1-2</t>
  </si>
  <si>
    <t>（1）-2-1</t>
  </si>
  <si>
    <t>（1）-2-2</t>
  </si>
  <si>
    <t>（1）-2-3</t>
  </si>
  <si>
    <t>問1（1）-1</t>
  </si>
  <si>
    <t>問1（1）-2</t>
  </si>
  <si>
    <t>問1（1）-3</t>
  </si>
  <si>
    <t>問1（1）-4</t>
  </si>
  <si>
    <t>問1（1）-5</t>
  </si>
  <si>
    <t>問1（1）-6</t>
  </si>
  <si>
    <t>問1（1）-7</t>
  </si>
  <si>
    <t>問1（3）-1</t>
  </si>
  <si>
    <t>問1（3）-2</t>
  </si>
  <si>
    <t>問1（3）-3</t>
  </si>
  <si>
    <t>問2（1）-1</t>
  </si>
  <si>
    <t>問2（1）-2</t>
  </si>
  <si>
    <t>問2（1）-3</t>
  </si>
  <si>
    <t>問2（1）-4</t>
  </si>
  <si>
    <t>問2（2）-1</t>
  </si>
  <si>
    <t>問2（2）-2</t>
  </si>
  <si>
    <t>問2（2）-3</t>
  </si>
  <si>
    <t>問2（2）-4</t>
  </si>
  <si>
    <t>問2（2）-5</t>
  </si>
  <si>
    <t>問2（2）-6</t>
  </si>
  <si>
    <t>問2（2）-7</t>
  </si>
  <si>
    <t>3</t>
  </si>
  <si>
    <t>0</t>
  </si>
  <si>
    <t>問1（2）-1</t>
  </si>
  <si>
    <t>問1（2）-2</t>
  </si>
  <si>
    <t>問1（2）-3</t>
  </si>
  <si>
    <t>問2-7</t>
  </si>
  <si>
    <t>問2-8</t>
  </si>
  <si>
    <t>問2-9</t>
  </si>
  <si>
    <t>+</t>
  </si>
  <si>
    <t>-</t>
  </si>
  <si>
    <t>レポート6</t>
    <phoneticPr fontId="1"/>
  </si>
  <si>
    <t>レポート7</t>
    <phoneticPr fontId="1"/>
  </si>
  <si>
    <t>レポート8</t>
    <phoneticPr fontId="1"/>
  </si>
  <si>
    <t>レポート9</t>
    <phoneticPr fontId="1"/>
  </si>
  <si>
    <t>レポート10</t>
    <phoneticPr fontId="1"/>
  </si>
  <si>
    <t>レポート11</t>
    <phoneticPr fontId="1"/>
  </si>
  <si>
    <t>レポート12</t>
    <phoneticPr fontId="1"/>
  </si>
  <si>
    <t>合計</t>
    <rPh sb="0" eb="2">
      <t>ゴウケイ</t>
    </rPh>
    <phoneticPr fontId="1"/>
  </si>
  <si>
    <t>問1（2）-4</t>
  </si>
  <si>
    <t>問1（2）-5</t>
  </si>
  <si>
    <t>sin</t>
  </si>
  <si>
    <t>問2（2）-8</t>
  </si>
  <si>
    <t>問3（1）-1</t>
  </si>
  <si>
    <t>問3（1）-2</t>
  </si>
  <si>
    <t>問3（1）-3</t>
  </si>
  <si>
    <t>問3（1）-4</t>
  </si>
  <si>
    <t>（1）-3-1</t>
  </si>
  <si>
    <t>（1）-3-2</t>
  </si>
  <si>
    <t>（1）-3-3</t>
  </si>
  <si>
    <t>（1）-3-4</t>
  </si>
  <si>
    <t>問1（3）-4</t>
  </si>
  <si>
    <t>A^{-1}</t>
  </si>
  <si>
    <t>問-1</t>
  </si>
  <si>
    <t>問-2</t>
  </si>
  <si>
    <t>問-3</t>
  </si>
  <si>
    <t>問-4</t>
  </si>
  <si>
    <t>問-5</t>
  </si>
  <si>
    <t>問-6</t>
  </si>
  <si>
    <t>問-7</t>
  </si>
  <si>
    <t>問-8</t>
  </si>
  <si>
    <t>問-9</t>
  </si>
  <si>
    <t>問-10</t>
  </si>
  <si>
    <t>問-11</t>
  </si>
  <si>
    <t>問-12</t>
  </si>
  <si>
    <t>問1r-1</t>
  </si>
  <si>
    <t>問1r-2</t>
  </si>
  <si>
    <t>問2（2）-9</t>
  </si>
  <si>
    <t>問3（2）-1</t>
  </si>
  <si>
    <t>問3（2）-2</t>
  </si>
  <si>
    <t>問3（2）-3</t>
  </si>
  <si>
    <t>問1（1）符号-1</t>
  </si>
  <si>
    <t>問1（1）符号-2</t>
  </si>
  <si>
    <t>問1（1）符号-3</t>
  </si>
  <si>
    <t>問1（１）-1</t>
  </si>
  <si>
    <t>問1（１）-2</t>
  </si>
  <si>
    <t>問1（１）-3</t>
  </si>
  <si>
    <t>問1（2）符号</t>
  </si>
  <si>
    <t>問1（2）</t>
  </si>
  <si>
    <t>問2（1）符号-1</t>
  </si>
  <si>
    <t>問2（1）符号-2</t>
  </si>
  <si>
    <t>問2（1）符号-3</t>
  </si>
  <si>
    <t>問2（１）-1</t>
  </si>
  <si>
    <t>問2（１）-2</t>
  </si>
  <si>
    <t>問2（１）-3</t>
  </si>
  <si>
    <t>問2（2）符号</t>
  </si>
  <si>
    <t>問2（2）</t>
  </si>
  <si>
    <t>問3（1）-5</t>
  </si>
  <si>
    <t>問1（1）符号-4</t>
  </si>
  <si>
    <t>問1（1）符号-5</t>
  </si>
  <si>
    <t>問1（1）符号-6</t>
  </si>
  <si>
    <t>問1（1）符号-7</t>
  </si>
  <si>
    <t>問1（1）符号-8</t>
  </si>
  <si>
    <t>問1（1）符号-9</t>
  </si>
  <si>
    <t>問1（１）-4</t>
  </si>
  <si>
    <t>問1（１）-5</t>
  </si>
  <si>
    <t>問1（１）-6</t>
  </si>
  <si>
    <t>問1（１）-7</t>
  </si>
  <si>
    <t>問1（１）-8</t>
  </si>
  <si>
    <t>問1（１）-9</t>
  </si>
  <si>
    <t>問1（3）符号-1</t>
  </si>
  <si>
    <t>問1（3）符号-2</t>
  </si>
  <si>
    <t>問1（3）符号-3</t>
  </si>
  <si>
    <t>問1（3）符号-4</t>
  </si>
  <si>
    <t>問1（3）符号-5</t>
  </si>
  <si>
    <t>問1（3）符号-6</t>
  </si>
  <si>
    <t>問1（3）符号-7</t>
  </si>
  <si>
    <t>問1（3）符号-8</t>
  </si>
  <si>
    <t>問1（3）符号-9</t>
  </si>
  <si>
    <t>問1（3）-5</t>
  </si>
  <si>
    <t>問1（3）-6</t>
  </si>
  <si>
    <t>問1（3）-7</t>
  </si>
  <si>
    <t>問1（3）-8</t>
  </si>
  <si>
    <t>問1（3）-9</t>
  </si>
  <si>
    <t>問2（１）</t>
  </si>
  <si>
    <t>問2（2）（V1）-1</t>
  </si>
  <si>
    <t>問2（2）（V1）-2</t>
  </si>
  <si>
    <t>問2（2）（V1）-3</t>
  </si>
  <si>
    <t>問2（2）（V1）-4</t>
  </si>
  <si>
    <t>問2（2）（V2）-1</t>
  </si>
  <si>
    <t>問2（2）（V2）-2</t>
  </si>
  <si>
    <t>問2（2）（V2）-3</t>
  </si>
  <si>
    <t>問2（2）（V2）-4</t>
  </si>
  <si>
    <t>問2（3）V1-1</t>
  </si>
  <si>
    <t>問2（3）V1-2</t>
  </si>
  <si>
    <t>問2（3）V1-3</t>
  </si>
  <si>
    <t>問2（3）V2-1</t>
  </si>
  <si>
    <t>問2（3）V2-2</t>
  </si>
  <si>
    <t>問2（3）V2-3</t>
  </si>
  <si>
    <t>kk_i</t>
  </si>
  <si>
    <t>h_i</t>
  </si>
  <si>
    <t>u_1</t>
  </si>
  <si>
    <t>u_2</t>
  </si>
  <si>
    <t>ku_1</t>
  </si>
  <si>
    <t>k</t>
  </si>
  <si>
    <t>v_1</t>
  </si>
  <si>
    <t>u</t>
  </si>
  <si>
    <t>ku</t>
  </si>
  <si>
    <t>v</t>
  </si>
  <si>
    <t>問１-1</t>
  </si>
  <si>
    <t>問１-2</t>
  </si>
  <si>
    <t>問１-3</t>
  </si>
  <si>
    <t>問１-4</t>
  </si>
  <si>
    <t>問１-5</t>
  </si>
  <si>
    <t>問１-6</t>
  </si>
  <si>
    <t>従属</t>
  </si>
  <si>
    <t>独立</t>
  </si>
  <si>
    <t>(a,c)</t>
  </si>
  <si>
    <t>(a,c,d)</t>
  </si>
  <si>
    <t>問1V1-1</t>
  </si>
  <si>
    <t>問1V1-2</t>
  </si>
  <si>
    <t>問1V1-3</t>
  </si>
  <si>
    <t>問1V2-1</t>
  </si>
  <si>
    <t>問1V2-2</t>
  </si>
  <si>
    <t>問1V2-3</t>
  </si>
  <si>
    <t>問1V2-4</t>
  </si>
  <si>
    <t>問2（1）V1-1</t>
  </si>
  <si>
    <t>問2（1）V1-2</t>
  </si>
  <si>
    <t>問2（1）V1-3</t>
  </si>
  <si>
    <t>問2（1）V2-1</t>
  </si>
  <si>
    <t>問2（1）V2-2</t>
  </si>
  <si>
    <t>問2（1）V2-3</t>
  </si>
  <si>
    <t>問2（2）V1-1</t>
  </si>
  <si>
    <t>問2（2）V1-2</t>
  </si>
  <si>
    <t>問2（2）V1-3</t>
  </si>
  <si>
    <t>問2（2）V2-1</t>
  </si>
  <si>
    <t>問2（2）V2-2</t>
  </si>
  <si>
    <t>問2（2）V2-3</t>
  </si>
  <si>
    <t>問3（12）-1</t>
  </si>
  <si>
    <t>問3（12）-2</t>
  </si>
  <si>
    <t>問3（12）-3</t>
  </si>
  <si>
    <t>問3（12）-4</t>
  </si>
  <si>
    <t>問3（3）-1</t>
  </si>
  <si>
    <t>問3（3）-2</t>
  </si>
  <si>
    <t>問3（3）-3</t>
  </si>
  <si>
    <t>問3（3）-4</t>
  </si>
  <si>
    <t>u'_j</t>
  </si>
  <si>
    <t>a_j+b_j</t>
  </si>
  <si>
    <t>a_j</t>
  </si>
  <si>
    <t>o</t>
  </si>
  <si>
    <t>問1（1）-8</t>
  </si>
  <si>
    <t>問1（2）-6</t>
  </si>
  <si>
    <t>問1（2）-7</t>
  </si>
  <si>
    <t>問1（2）-8</t>
  </si>
  <si>
    <t>P</t>
  </si>
  <si>
    <t>B</t>
  </si>
  <si>
    <t>問2-10</t>
  </si>
  <si>
    <t>問2-11</t>
  </si>
  <si>
    <t>（2）-3-1</t>
  </si>
  <si>
    <t>（2）-3-2</t>
  </si>
  <si>
    <t>（2）-3-3</t>
  </si>
  <si>
    <t>（2）-3-4</t>
  </si>
  <si>
    <t>2n+1</t>
  </si>
  <si>
    <t>n-m</t>
  </si>
  <si>
    <t>n+m</t>
  </si>
  <si>
    <t>問1（1）1</t>
  </si>
  <si>
    <t>問1（1）2</t>
  </si>
  <si>
    <t>問1（1）3</t>
  </si>
  <si>
    <t>問1（1）4</t>
  </si>
  <si>
    <t>問1（2）1</t>
  </si>
  <si>
    <t>問1（2）2</t>
  </si>
  <si>
    <t>問1（2）3</t>
  </si>
  <si>
    <t>問1（2）4</t>
  </si>
  <si>
    <t>問4-1</t>
  </si>
  <si>
    <t>問4-2</t>
  </si>
  <si>
    <t>問4-3</t>
  </si>
  <si>
    <t>問4-4</t>
  </si>
  <si>
    <t>問4-5</t>
  </si>
  <si>
    <t>問4-6</t>
  </si>
  <si>
    <t>問4-7</t>
  </si>
  <si>
    <t>問5（1）1</t>
  </si>
  <si>
    <t>問5（1）2</t>
  </si>
  <si>
    <t>問5（1）3</t>
  </si>
  <si>
    <t>問5（1）4</t>
  </si>
  <si>
    <t>問5（2）1</t>
  </si>
  <si>
    <t>問5（2）2</t>
  </si>
  <si>
    <t>問5（2）3</t>
  </si>
  <si>
    <t>問5（2）4</t>
  </si>
  <si>
    <t>問6（1）1</t>
  </si>
  <si>
    <t>問6（1）2</t>
  </si>
  <si>
    <t>問6（2）1</t>
  </si>
  <si>
    <t>問6（2）2</t>
  </si>
  <si>
    <t>問6（3）1</t>
  </si>
  <si>
    <t>問6（3）2</t>
  </si>
  <si>
    <t>問6（4）1</t>
  </si>
  <si>
    <t>問6（4）2</t>
  </si>
  <si>
    <t>問6（4）3</t>
  </si>
  <si>
    <t>問6（4）4</t>
  </si>
  <si>
    <t>問7-1</t>
  </si>
  <si>
    <t>問7-2</t>
  </si>
  <si>
    <t>問8（1）1</t>
  </si>
  <si>
    <t>問8（1）2</t>
  </si>
  <si>
    <t>問8（1）3</t>
  </si>
  <si>
    <t>問8（2）1</t>
  </si>
  <si>
    <t>問8（2）2</t>
  </si>
  <si>
    <t>問8（2）3</t>
  </si>
  <si>
    <t>問9（1）1</t>
  </si>
  <si>
    <t>問9（1）2</t>
  </si>
  <si>
    <t>問9（1）3</t>
  </si>
  <si>
    <t>問9（1）4</t>
  </si>
  <si>
    <t>問9（1）5</t>
  </si>
  <si>
    <t>問9（1）6</t>
  </si>
  <si>
    <t>問9（1）7</t>
  </si>
  <si>
    <t>問9（1）8</t>
  </si>
  <si>
    <t>問9（2）1</t>
  </si>
  <si>
    <t>問9（2）2</t>
  </si>
  <si>
    <t>問9（2）3</t>
  </si>
  <si>
    <t>問9（2）4</t>
  </si>
  <si>
    <t>問9（2）5</t>
  </si>
  <si>
    <t>問9（2）6</t>
  </si>
  <si>
    <t>問9（2）7</t>
  </si>
  <si>
    <t>問9（2）8</t>
  </si>
  <si>
    <t>f</t>
  </si>
  <si>
    <t>独</t>
  </si>
  <si>
    <t>従</t>
  </si>
  <si>
    <t>問1-(8)</t>
    <rPh sb="0" eb="1">
      <t>トイ</t>
    </rPh>
    <phoneticPr fontId="1"/>
  </si>
  <si>
    <t>問2-(6)</t>
    <rPh sb="0" eb="1">
      <t>トイ</t>
    </rPh>
    <phoneticPr fontId="1"/>
  </si>
  <si>
    <t>問3-(2)</t>
    <rPh sb="0" eb="1">
      <t>トイ</t>
    </rPh>
    <phoneticPr fontId="1"/>
  </si>
  <si>
    <t>問4-(7)</t>
    <rPh sb="0" eb="1">
      <t>トイ</t>
    </rPh>
    <phoneticPr fontId="1"/>
  </si>
  <si>
    <t>問5-(8)</t>
    <rPh sb="0" eb="1">
      <t>トイ</t>
    </rPh>
    <phoneticPr fontId="1"/>
  </si>
  <si>
    <t>問6-(8)</t>
    <rPh sb="0" eb="1">
      <t>トイ</t>
    </rPh>
    <phoneticPr fontId="1"/>
  </si>
  <si>
    <t>問7-(2)</t>
    <rPh sb="0" eb="1">
      <t>トイ</t>
    </rPh>
    <phoneticPr fontId="1"/>
  </si>
  <si>
    <t>問8-(5)</t>
    <rPh sb="0" eb="1">
      <t>トイ</t>
    </rPh>
    <phoneticPr fontId="1"/>
  </si>
  <si>
    <t>問9(1)-(8)</t>
    <rPh sb="0" eb="1">
      <t>トイ</t>
    </rPh>
    <phoneticPr fontId="1"/>
  </si>
  <si>
    <t>問9(2)-(8)</t>
    <rPh sb="0" eb="1">
      <t>トイ</t>
    </rPh>
    <phoneticPr fontId="1"/>
  </si>
  <si>
    <t>素点</t>
    <rPh sb="0" eb="2">
      <t>ソテン</t>
    </rPh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</si>
</sst>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0" fillId="0" borderId="0" xfId="0" quotePrefix="1">
      <alignment vertical="center"/>
    </xf>
    <xf numFmtId="0" fontId="0" fillId="0" borderId="0" xfId="0" applyAlignment="1">
      <alignment vertical="top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F2"/>
  <sheetViews>
    <sheetView workbookViewId="0">
      <selection activeCell="D3" sqref="D3"/>
    </sheetView>
  </sheetViews>
  <sheetFormatPr defaultRowHeight="13.5"/>
  <sheetData>
    <row r="1" spans="1:6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</row>
    <row r="2" spans="1:6">
      <c r="A2">
        <v>0</v>
      </c>
      <c r="B2">
        <f>ROUNDUP(テスト1!$M2+テスト2!$T2+テスト3!$P2+テスト4!$W2+テスト5!$I2+テスト6!$AB2+テスト7!$AT2+テスト8!$AB2+テスト9!$U2+テスト10!$AE2+テスト11!$AG2+テスト12!$Y2+テスト13!$W2+テスト14!$S2+テスト15!$O2,0)</f>
        <v>30</v>
      </c>
      <c r="C2">
        <f>レポート!$J2</f>
        <v>7</v>
      </c>
      <c r="D2">
        <f>ROUNDUP(期末試験!$CA2*63/70,0)</f>
        <v>63</v>
      </c>
      <c r="E2">
        <f>SUM($B2:$D2)</f>
        <v>100</v>
      </c>
      <c r="F2" s="2">
        <f>テスト1!$N2+テスト2!$U2+テスト3!$Q2+テスト4!$X2+テスト5!$J2+テスト6!$AC2+テスト7!$AU2+テスト8!$AC2+テスト9!$V2+テスト10!$AF2+テスト11!$AH2+テスト12!$Z2+テスト13!$X2+テスト14!$T2+テスト15!$P2</f>
        <v>0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V2"/>
  <sheetViews>
    <sheetView topLeftCell="M1" workbookViewId="0">
      <selection activeCell="U3" sqref="U3"/>
    </sheetView>
  </sheetViews>
  <sheetFormatPr defaultRowHeight="13.5"/>
  <sheetData>
    <row r="1" spans="1:22">
      <c r="A1" s="1" t="s">
        <v>0</v>
      </c>
      <c r="B1" s="1" t="s">
        <v>185</v>
      </c>
      <c r="C1" s="1" t="s">
        <v>186</v>
      </c>
      <c r="D1" s="1" t="s">
        <v>187</v>
      </c>
      <c r="E1" s="1" t="s">
        <v>188</v>
      </c>
      <c r="F1" s="1" t="s">
        <v>189</v>
      </c>
      <c r="G1" s="1" t="s">
        <v>190</v>
      </c>
      <c r="H1" s="1" t="s">
        <v>13</v>
      </c>
      <c r="I1" s="1" t="s">
        <v>14</v>
      </c>
      <c r="J1" s="1" t="s">
        <v>15</v>
      </c>
      <c r="K1" s="1" t="s">
        <v>16</v>
      </c>
      <c r="L1" s="1" t="s">
        <v>17</v>
      </c>
      <c r="M1" s="1" t="s">
        <v>18</v>
      </c>
      <c r="N1" s="1" t="s">
        <v>19</v>
      </c>
      <c r="O1" s="1" t="s">
        <v>20</v>
      </c>
      <c r="P1" s="1" t="s">
        <v>21</v>
      </c>
      <c r="Q1" s="1" t="s">
        <v>22</v>
      </c>
      <c r="R1" s="1" t="s">
        <v>23</v>
      </c>
      <c r="T1" s="1" t="s">
        <v>30</v>
      </c>
      <c r="U1" s="1" t="s">
        <v>31</v>
      </c>
      <c r="V1" s="1" t="s">
        <v>6</v>
      </c>
    </row>
    <row r="2" spans="1:22">
      <c r="A2" s="1">
        <v>0</v>
      </c>
      <c r="B2" s="1">
        <v>1</v>
      </c>
      <c r="C2" s="1">
        <v>2</v>
      </c>
      <c r="D2" s="1">
        <v>1</v>
      </c>
      <c r="E2" s="1">
        <v>3</v>
      </c>
      <c r="F2" s="1">
        <v>2</v>
      </c>
      <c r="G2" s="1">
        <v>3</v>
      </c>
      <c r="H2" s="1" t="s">
        <v>191</v>
      </c>
      <c r="I2" s="1" t="s">
        <v>192</v>
      </c>
      <c r="J2" s="1" t="s">
        <v>191</v>
      </c>
      <c r="K2" s="1" t="s">
        <v>192</v>
      </c>
      <c r="L2" s="1" t="s">
        <v>191</v>
      </c>
      <c r="M2" s="1" t="s">
        <v>191</v>
      </c>
      <c r="N2" s="1" t="s">
        <v>28</v>
      </c>
      <c r="O2" s="1" t="s">
        <v>193</v>
      </c>
      <c r="P2" s="1" t="s">
        <v>194</v>
      </c>
      <c r="Q2" s="1" t="s">
        <v>193</v>
      </c>
      <c r="R2" s="1" t="s">
        <v>194</v>
      </c>
      <c r="T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</f>
        <v>17</v>
      </c>
      <c r="U2">
        <f>($T2*2)/17</f>
        <v>2</v>
      </c>
    </row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F2"/>
  <sheetViews>
    <sheetView topLeftCell="Y1" workbookViewId="0">
      <selection activeCell="AD3" sqref="AD3"/>
    </sheetView>
  </sheetViews>
  <sheetFormatPr defaultRowHeight="13.5"/>
  <sheetData>
    <row r="1" spans="1:32">
      <c r="A1" s="1" t="s">
        <v>0</v>
      </c>
      <c r="B1" s="1" t="s">
        <v>195</v>
      </c>
      <c r="C1" s="1" t="s">
        <v>196</v>
      </c>
      <c r="D1" s="1" t="s">
        <v>197</v>
      </c>
      <c r="E1" s="1" t="s">
        <v>198</v>
      </c>
      <c r="F1" s="1" t="s">
        <v>199</v>
      </c>
      <c r="G1" s="1" t="s">
        <v>200</v>
      </c>
      <c r="H1" s="1" t="s">
        <v>201</v>
      </c>
      <c r="I1" s="1" t="s">
        <v>202</v>
      </c>
      <c r="J1" s="1" t="s">
        <v>203</v>
      </c>
      <c r="K1" s="1" t="s">
        <v>204</v>
      </c>
      <c r="L1" s="1" t="s">
        <v>205</v>
      </c>
      <c r="M1" s="1" t="s">
        <v>206</v>
      </c>
      <c r="N1" s="1" t="s">
        <v>207</v>
      </c>
      <c r="O1" s="1" t="s">
        <v>208</v>
      </c>
      <c r="P1" s="1" t="s">
        <v>209</v>
      </c>
      <c r="Q1" s="1" t="s">
        <v>210</v>
      </c>
      <c r="R1" s="1" t="s">
        <v>211</v>
      </c>
      <c r="S1" s="1" t="s">
        <v>212</v>
      </c>
      <c r="T1" s="1" t="s">
        <v>213</v>
      </c>
      <c r="U1" s="1" t="s">
        <v>214</v>
      </c>
      <c r="V1" s="1" t="s">
        <v>215</v>
      </c>
      <c r="W1" s="1" t="s">
        <v>216</v>
      </c>
      <c r="X1" s="1" t="s">
        <v>217</v>
      </c>
      <c r="Y1" s="1" t="s">
        <v>218</v>
      </c>
      <c r="Z1" s="1" t="s">
        <v>219</v>
      </c>
      <c r="AA1" s="1" t="s">
        <v>220</v>
      </c>
      <c r="AB1" s="1" t="s">
        <v>221</v>
      </c>
      <c r="AD1" s="3" t="s">
        <v>30</v>
      </c>
      <c r="AE1" s="3" t="s">
        <v>31</v>
      </c>
      <c r="AF1" s="3" t="s">
        <v>6</v>
      </c>
    </row>
    <row r="2" spans="1:32">
      <c r="A2" s="1">
        <v>0</v>
      </c>
      <c r="B2" s="1" t="s">
        <v>180</v>
      </c>
      <c r="C2" s="1" t="s">
        <v>222</v>
      </c>
      <c r="D2" s="1" t="s">
        <v>182</v>
      </c>
      <c r="E2" s="1" t="s">
        <v>223</v>
      </c>
      <c r="F2" s="1" t="s">
        <v>222</v>
      </c>
      <c r="G2" s="1" t="s">
        <v>224</v>
      </c>
      <c r="H2" s="1" t="s">
        <v>182</v>
      </c>
      <c r="I2" s="1" t="s">
        <v>180</v>
      </c>
      <c r="J2" s="1" t="s">
        <v>225</v>
      </c>
      <c r="K2" s="1" t="s">
        <v>29</v>
      </c>
      <c r="L2" s="1" t="s">
        <v>75</v>
      </c>
      <c r="M2" s="1" t="s">
        <v>225</v>
      </c>
      <c r="N2" s="1" t="s">
        <v>29</v>
      </c>
      <c r="O2" s="1" t="s">
        <v>180</v>
      </c>
      <c r="P2" s="1" t="s">
        <v>184</v>
      </c>
      <c r="Q2" s="1" t="s">
        <v>29</v>
      </c>
      <c r="R2" s="1" t="s">
        <v>75</v>
      </c>
      <c r="S2" s="1" t="s">
        <v>184</v>
      </c>
      <c r="T2" s="1" t="s">
        <v>29</v>
      </c>
      <c r="U2" s="1">
        <v>2</v>
      </c>
      <c r="V2" s="1">
        <v>1</v>
      </c>
      <c r="W2" s="1">
        <v>2</v>
      </c>
      <c r="X2" s="1">
        <v>3</v>
      </c>
      <c r="Y2" s="1">
        <v>2</v>
      </c>
      <c r="Z2" s="1">
        <v>3</v>
      </c>
      <c r="AA2" s="1">
        <v>2</v>
      </c>
      <c r="AB2" s="1">
        <v>1</v>
      </c>
      <c r="AD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</f>
        <v>27</v>
      </c>
      <c r="AE2" s="3">
        <f>($AD2*2)/27</f>
        <v>2</v>
      </c>
      <c r="AF2" s="3"/>
    </row>
  </sheetData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H2"/>
  <sheetViews>
    <sheetView topLeftCell="Z1" workbookViewId="0">
      <selection activeCell="AG3" sqref="AG3"/>
    </sheetView>
  </sheetViews>
  <sheetFormatPr defaultRowHeight="13.5"/>
  <sheetData>
    <row r="1" spans="1:34">
      <c r="A1" s="1" t="s">
        <v>0</v>
      </c>
      <c r="B1" s="1" t="s">
        <v>46</v>
      </c>
      <c r="C1" s="1" t="s">
        <v>47</v>
      </c>
      <c r="D1" s="1" t="s">
        <v>48</v>
      </c>
      <c r="E1" s="1" t="s">
        <v>49</v>
      </c>
      <c r="F1" s="1" t="s">
        <v>50</v>
      </c>
      <c r="G1" s="1" t="s">
        <v>51</v>
      </c>
      <c r="H1" s="1" t="s">
        <v>52</v>
      </c>
      <c r="I1" s="1" t="s">
        <v>226</v>
      </c>
      <c r="J1" s="1" t="s">
        <v>69</v>
      </c>
      <c r="K1" s="1" t="s">
        <v>70</v>
      </c>
      <c r="L1" s="1" t="s">
        <v>71</v>
      </c>
      <c r="M1" s="1" t="s">
        <v>85</v>
      </c>
      <c r="N1" s="1" t="s">
        <v>86</v>
      </c>
      <c r="O1" s="1" t="s">
        <v>227</v>
      </c>
      <c r="P1" s="1" t="s">
        <v>228</v>
      </c>
      <c r="Q1" s="1" t="s">
        <v>229</v>
      </c>
      <c r="R1" s="1" t="s">
        <v>53</v>
      </c>
      <c r="S1" s="1" t="s">
        <v>54</v>
      </c>
      <c r="T1" s="1" t="s">
        <v>55</v>
      </c>
      <c r="U1" s="1" t="s">
        <v>97</v>
      </c>
      <c r="V1" s="1" t="s">
        <v>155</v>
      </c>
      <c r="W1" s="1" t="s">
        <v>13</v>
      </c>
      <c r="X1" s="1" t="s">
        <v>14</v>
      </c>
      <c r="Y1" s="1" t="s">
        <v>15</v>
      </c>
      <c r="Z1" s="1" t="s">
        <v>16</v>
      </c>
      <c r="AA1" s="1" t="s">
        <v>17</v>
      </c>
      <c r="AB1" s="1" t="s">
        <v>18</v>
      </c>
      <c r="AC1" s="1" t="s">
        <v>72</v>
      </c>
      <c r="AD1" s="1" t="s">
        <v>73</v>
      </c>
      <c r="AF1" s="3" t="s">
        <v>30</v>
      </c>
      <c r="AG1" s="3" t="s">
        <v>31</v>
      </c>
      <c r="AH1" s="3" t="s">
        <v>6</v>
      </c>
    </row>
    <row r="2" spans="1:34">
      <c r="A2" s="1">
        <v>0</v>
      </c>
      <c r="B2" s="1" t="s">
        <v>40</v>
      </c>
      <c r="C2" s="1" t="s">
        <v>38</v>
      </c>
      <c r="D2" s="1" t="s">
        <v>40</v>
      </c>
      <c r="E2" s="1" t="s">
        <v>38</v>
      </c>
      <c r="F2" s="1" t="s">
        <v>27</v>
      </c>
      <c r="G2" s="1" t="s">
        <v>180</v>
      </c>
      <c r="H2" s="1" t="s">
        <v>40</v>
      </c>
      <c r="I2" s="1" t="s">
        <v>38</v>
      </c>
      <c r="J2" s="1" t="s">
        <v>38</v>
      </c>
      <c r="K2" s="1" t="s">
        <v>40</v>
      </c>
      <c r="L2" s="1" t="s">
        <v>38</v>
      </c>
      <c r="M2" s="1" t="s">
        <v>40</v>
      </c>
      <c r="N2" s="1" t="s">
        <v>27</v>
      </c>
      <c r="O2" s="1" t="s">
        <v>180</v>
      </c>
      <c r="P2" s="1" t="s">
        <v>38</v>
      </c>
      <c r="Q2" s="1" t="s">
        <v>40</v>
      </c>
      <c r="R2" s="1" t="s">
        <v>68</v>
      </c>
      <c r="S2" s="1" t="s">
        <v>38</v>
      </c>
      <c r="T2" s="1" t="s">
        <v>40</v>
      </c>
      <c r="U2" s="1" t="s">
        <v>38</v>
      </c>
      <c r="V2" s="1" t="s">
        <v>180</v>
      </c>
      <c r="W2" s="1" t="s">
        <v>38</v>
      </c>
      <c r="X2" s="1" t="s">
        <v>67</v>
      </c>
      <c r="Y2" s="1" t="s">
        <v>38</v>
      </c>
      <c r="Z2" s="1" t="s">
        <v>68</v>
      </c>
      <c r="AA2" s="1" t="s">
        <v>68</v>
      </c>
      <c r="AB2" s="1" t="s">
        <v>67</v>
      </c>
      <c r="AC2" s="1" t="s">
        <v>230</v>
      </c>
      <c r="AD2" s="1" t="s">
        <v>231</v>
      </c>
      <c r="AF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+IF($AD$2=$AD2,1,0)</f>
        <v>29</v>
      </c>
      <c r="AG2" s="3">
        <f>($AF2*2)/29</f>
        <v>2</v>
      </c>
      <c r="AH2" s="3"/>
    </row>
  </sheetData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A2"/>
  <sheetViews>
    <sheetView topLeftCell="O1" workbookViewId="0">
      <selection activeCell="X1" sqref="X1:Z2"/>
    </sheetView>
  </sheetViews>
  <sheetFormatPr defaultRowHeight="13.5"/>
  <sheetData>
    <row r="1" spans="1:27">
      <c r="A1" s="1" t="s">
        <v>0</v>
      </c>
      <c r="B1" s="1" t="s">
        <v>46</v>
      </c>
      <c r="C1" s="1" t="s">
        <v>47</v>
      </c>
      <c r="D1" s="1" t="s">
        <v>48</v>
      </c>
      <c r="E1" s="1" t="s">
        <v>49</v>
      </c>
      <c r="F1" s="1" t="s">
        <v>69</v>
      </c>
      <c r="G1" s="1" t="s">
        <v>70</v>
      </c>
      <c r="H1" s="1" t="s">
        <v>53</v>
      </c>
      <c r="I1" s="1" t="s">
        <v>54</v>
      </c>
      <c r="J1" s="1" t="s">
        <v>55</v>
      </c>
      <c r="K1" s="1" t="s">
        <v>97</v>
      </c>
      <c r="L1" s="1" t="s">
        <v>13</v>
      </c>
      <c r="M1" s="1" t="s">
        <v>14</v>
      </c>
      <c r="N1" s="1" t="s">
        <v>15</v>
      </c>
      <c r="O1" s="1" t="s">
        <v>16</v>
      </c>
      <c r="P1" s="1" t="s">
        <v>17</v>
      </c>
      <c r="Q1" s="1" t="s">
        <v>18</v>
      </c>
      <c r="R1" s="1" t="s">
        <v>72</v>
      </c>
      <c r="S1" s="1" t="s">
        <v>73</v>
      </c>
      <c r="T1" s="1" t="s">
        <v>74</v>
      </c>
      <c r="U1" s="1" t="s">
        <v>232</v>
      </c>
      <c r="V1" s="1" t="s">
        <v>233</v>
      </c>
      <c r="W1" s="1"/>
      <c r="X1" s="1" t="s">
        <v>30</v>
      </c>
      <c r="Y1" s="1" t="s">
        <v>31</v>
      </c>
      <c r="Z1" s="1" t="s">
        <v>6</v>
      </c>
      <c r="AA1" s="1"/>
    </row>
    <row r="2" spans="1:27">
      <c r="A2" s="1">
        <v>0</v>
      </c>
      <c r="B2" s="1">
        <v>7</v>
      </c>
      <c r="C2" s="1">
        <v>4</v>
      </c>
      <c r="D2" s="1">
        <v>6</v>
      </c>
      <c r="E2" s="1">
        <v>4</v>
      </c>
      <c r="F2" s="1">
        <v>1</v>
      </c>
      <c r="G2" s="1">
        <v>2</v>
      </c>
      <c r="H2" s="1">
        <v>4</v>
      </c>
      <c r="I2" s="1">
        <v>5</v>
      </c>
      <c r="J2" s="1">
        <v>4</v>
      </c>
      <c r="K2" s="1">
        <v>5</v>
      </c>
      <c r="L2" s="1">
        <v>5</v>
      </c>
      <c r="M2" s="1">
        <v>5</v>
      </c>
      <c r="N2" s="1">
        <v>1</v>
      </c>
      <c r="O2" s="1">
        <v>1</v>
      </c>
      <c r="P2" s="1">
        <v>1</v>
      </c>
      <c r="Q2" s="1">
        <v>1</v>
      </c>
      <c r="R2" s="1">
        <v>2</v>
      </c>
      <c r="S2" s="1">
        <v>1</v>
      </c>
      <c r="T2" s="1">
        <v>1</v>
      </c>
      <c r="U2" s="1">
        <v>2</v>
      </c>
      <c r="V2" s="1">
        <v>4</v>
      </c>
      <c r="W2" s="1"/>
      <c r="X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</f>
        <v>21</v>
      </c>
      <c r="Y2">
        <f>($X2*2)/21</f>
        <v>2</v>
      </c>
      <c r="AA2" s="1"/>
    </row>
  </sheetData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X2"/>
  <sheetViews>
    <sheetView topLeftCell="O1" workbookViewId="0">
      <selection activeCell="W3" sqref="W3"/>
    </sheetView>
  </sheetViews>
  <sheetFormatPr defaultRowHeight="13.5"/>
  <sheetData>
    <row r="1" spans="1:24">
      <c r="A1" s="1" t="s">
        <v>0</v>
      </c>
      <c r="B1" s="1" t="s">
        <v>41</v>
      </c>
      <c r="C1" s="1" t="s">
        <v>42</v>
      </c>
      <c r="D1" s="1" t="s">
        <v>43</v>
      </c>
      <c r="E1" s="1" t="s">
        <v>44</v>
      </c>
      <c r="F1" s="1" t="s">
        <v>45</v>
      </c>
      <c r="G1" s="1" t="s">
        <v>93</v>
      </c>
      <c r="H1" s="1" t="s">
        <v>94</v>
      </c>
      <c r="I1" s="1" t="s">
        <v>95</v>
      </c>
      <c r="J1" s="1" t="s">
        <v>96</v>
      </c>
      <c r="K1" s="1" t="s">
        <v>32</v>
      </c>
      <c r="L1" s="1" t="s">
        <v>33</v>
      </c>
      <c r="M1" s="1" t="s">
        <v>34</v>
      </c>
      <c r="N1" s="1" t="s">
        <v>35</v>
      </c>
      <c r="O1" s="1" t="s">
        <v>36</v>
      </c>
      <c r="P1" s="1" t="s">
        <v>37</v>
      </c>
      <c r="Q1" s="1" t="s">
        <v>234</v>
      </c>
      <c r="R1" s="1" t="s">
        <v>235</v>
      </c>
      <c r="S1" s="1" t="s">
        <v>236</v>
      </c>
      <c r="T1" s="1" t="s">
        <v>237</v>
      </c>
      <c r="V1" s="1" t="s">
        <v>30</v>
      </c>
      <c r="W1" s="1" t="s">
        <v>31</v>
      </c>
      <c r="X1" s="1" t="s">
        <v>6</v>
      </c>
    </row>
    <row r="2" spans="1:24">
      <c r="A2" s="1">
        <v>0</v>
      </c>
      <c r="B2" s="1">
        <v>2</v>
      </c>
      <c r="C2" s="1">
        <v>2</v>
      </c>
      <c r="D2" s="1">
        <v>1</v>
      </c>
      <c r="E2" s="1">
        <v>2</v>
      </c>
      <c r="F2" s="1">
        <v>3</v>
      </c>
      <c r="G2" s="1">
        <v>3</v>
      </c>
      <c r="H2" s="1">
        <v>2</v>
      </c>
      <c r="I2" s="1">
        <v>2</v>
      </c>
      <c r="J2" s="1">
        <v>2</v>
      </c>
      <c r="K2" s="1">
        <v>8</v>
      </c>
      <c r="L2" s="1">
        <v>2</v>
      </c>
      <c r="M2" s="1">
        <v>3</v>
      </c>
      <c r="N2" s="1">
        <v>2</v>
      </c>
      <c r="O2" s="1">
        <v>2</v>
      </c>
      <c r="P2" s="1">
        <v>1</v>
      </c>
      <c r="Q2" s="1">
        <v>3</v>
      </c>
      <c r="R2" s="1">
        <v>2</v>
      </c>
      <c r="S2" s="1">
        <v>1</v>
      </c>
      <c r="T2" s="1">
        <v>2</v>
      </c>
      <c r="V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</f>
        <v>19</v>
      </c>
      <c r="W2">
        <f>($V2*2)/19</f>
        <v>2</v>
      </c>
    </row>
  </sheetData>
  <phoneticPr fontId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2"/>
  <sheetViews>
    <sheetView topLeftCell="M1" workbookViewId="0">
      <selection activeCell="S3" sqref="S3"/>
    </sheetView>
  </sheetViews>
  <sheetFormatPr defaultRowHeight="13.5"/>
  <sheetData>
    <row r="1" spans="1:20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13</v>
      </c>
      <c r="H1" s="1" t="s">
        <v>14</v>
      </c>
      <c r="I1" s="1" t="s">
        <v>15</v>
      </c>
      <c r="J1" s="1" t="s">
        <v>16</v>
      </c>
      <c r="K1" s="1" t="s">
        <v>19</v>
      </c>
      <c r="L1" s="1" t="s">
        <v>20</v>
      </c>
      <c r="M1" s="1" t="s">
        <v>21</v>
      </c>
      <c r="N1" s="1" t="s">
        <v>22</v>
      </c>
      <c r="O1" s="1" t="s">
        <v>23</v>
      </c>
      <c r="P1" s="1" t="s">
        <v>24</v>
      </c>
      <c r="R1" s="1" t="s">
        <v>30</v>
      </c>
      <c r="S1" s="1" t="s">
        <v>31</v>
      </c>
      <c r="T1" s="1" t="s">
        <v>6</v>
      </c>
    </row>
    <row r="2" spans="1:20">
      <c r="A2" s="1">
        <v>0</v>
      </c>
      <c r="B2" s="1">
        <v>6</v>
      </c>
      <c r="C2" s="1">
        <v>3</v>
      </c>
      <c r="D2" s="1">
        <v>2</v>
      </c>
      <c r="E2" s="1">
        <v>3</v>
      </c>
      <c r="F2" s="1">
        <v>2</v>
      </c>
      <c r="G2" s="1">
        <v>3</v>
      </c>
      <c r="H2" s="1">
        <v>2</v>
      </c>
      <c r="I2" s="1">
        <v>3</v>
      </c>
      <c r="J2" s="1">
        <v>2</v>
      </c>
      <c r="K2" s="1">
        <v>3</v>
      </c>
      <c r="L2" s="1">
        <v>2</v>
      </c>
      <c r="M2" s="1">
        <v>3</v>
      </c>
      <c r="N2" s="1">
        <v>2</v>
      </c>
      <c r="O2" s="1">
        <v>3</v>
      </c>
      <c r="P2" s="1">
        <v>2</v>
      </c>
      <c r="R2">
        <f>IF($B$2=$B2,1,0)+IF($C$2=$C2,1,0)+IF($D$2=$D2,1,0)+IF($E$2=$E2,1,0)+IF($F$2=$F2,1,0)+IF($G$2=$G2,1,0)+IF($H$2=$H2,1,0)+IF($I$2=$I2,1,0)+IF($J$2=$J2,1,0)+IF($K$2=$K2,1,0)+IF($L$2=$L2,1,0)+IF($M$2=$M2,1,0)+IF($N$2=$N2,1,0)+IF($O$2=$O2,1,0)+IF($P$2=$P2,1,0)</f>
        <v>15</v>
      </c>
      <c r="S2">
        <f>($R2*2)/15</f>
        <v>2</v>
      </c>
    </row>
  </sheetData>
  <phoneticPr fontId="1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P2"/>
  <sheetViews>
    <sheetView topLeftCell="E1" workbookViewId="0">
      <selection activeCell="O3" sqref="O3"/>
    </sheetView>
  </sheetViews>
  <sheetFormatPr defaultRowHeight="13.5"/>
  <sheetData>
    <row r="1" spans="1:16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  <c r="K1" s="1" t="s">
        <v>16</v>
      </c>
      <c r="L1" s="1" t="s">
        <v>17</v>
      </c>
      <c r="M1" s="1"/>
      <c r="N1" s="1" t="s">
        <v>30</v>
      </c>
      <c r="O1" s="1" t="s">
        <v>31</v>
      </c>
      <c r="P1" s="1" t="s">
        <v>6</v>
      </c>
    </row>
    <row r="2" spans="1:16">
      <c r="A2" s="1">
        <v>0</v>
      </c>
      <c r="B2" s="1" t="s">
        <v>38</v>
      </c>
      <c r="C2" s="1" t="s">
        <v>40</v>
      </c>
      <c r="D2" s="1" t="s">
        <v>67</v>
      </c>
      <c r="E2" s="1" t="s">
        <v>238</v>
      </c>
      <c r="F2" s="1" t="s">
        <v>38</v>
      </c>
      <c r="G2" s="1" t="s">
        <v>39</v>
      </c>
      <c r="H2" s="1" t="s">
        <v>239</v>
      </c>
      <c r="I2" s="1" t="s">
        <v>240</v>
      </c>
      <c r="J2" s="1" t="s">
        <v>87</v>
      </c>
      <c r="K2" s="1" t="s">
        <v>68</v>
      </c>
      <c r="L2" s="1" t="s">
        <v>68</v>
      </c>
      <c r="N2">
        <f>IF($B$2=$B2,1,0)+IF($C$2=$C2,1,0)+IF($D$2=$D2,1,0)+IF($E$2=$E2,1,0)+IF($F$2=$F2,1,0)+IF($G$2=$G2,1,0)+IF($H$2=$H2,1,0)+IF($I$2=$I2,1,0)+IF($J$2=$J2,1,0)+IF($K$2=$K2,1,0)+IF($L$2=$L2,1,0)</f>
        <v>11</v>
      </c>
      <c r="O2">
        <f>($N2*2)/11</f>
        <v>2</v>
      </c>
    </row>
  </sheetData>
  <phoneticPr fontId="1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J2"/>
  <sheetViews>
    <sheetView workbookViewId="0">
      <selection activeCell="J3" sqref="J3"/>
    </sheetView>
  </sheetViews>
  <sheetFormatPr defaultRowHeight="13.5"/>
  <sheetData>
    <row r="1" spans="1:10">
      <c r="A1" t="s">
        <v>1</v>
      </c>
      <c r="B1" t="s">
        <v>77</v>
      </c>
      <c r="C1" t="s">
        <v>78</v>
      </c>
      <c r="D1" t="s">
        <v>79</v>
      </c>
      <c r="E1" t="s">
        <v>80</v>
      </c>
      <c r="F1" t="s">
        <v>81</v>
      </c>
      <c r="G1" t="s">
        <v>82</v>
      </c>
      <c r="H1" t="s">
        <v>83</v>
      </c>
      <c r="J1" t="s">
        <v>84</v>
      </c>
    </row>
    <row r="2" spans="1:10">
      <c r="A2">
        <v>0</v>
      </c>
      <c r="B2">
        <v>6</v>
      </c>
      <c r="C2">
        <v>9</v>
      </c>
      <c r="D2">
        <v>10</v>
      </c>
      <c r="E2">
        <v>18</v>
      </c>
      <c r="F2">
        <v>20</v>
      </c>
      <c r="G2">
        <v>7</v>
      </c>
      <c r="H2">
        <v>8</v>
      </c>
      <c r="J2">
        <f>ROUNDUP($B2/6+$C2/9+$D2/10+$E2/18+$F2/20+$G2/7+$H2/8,0)</f>
        <v>7</v>
      </c>
    </row>
  </sheetData>
  <phoneticPr fontId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CA2"/>
  <sheetViews>
    <sheetView tabSelected="1" topLeftCell="BL1" workbookViewId="0">
      <selection sqref="A1:BN2"/>
    </sheetView>
  </sheetViews>
  <sheetFormatPr defaultRowHeight="13.5"/>
  <sheetData>
    <row r="1" spans="1:79">
      <c r="A1" s="1" t="s">
        <v>0</v>
      </c>
      <c r="B1" s="1" t="s">
        <v>241</v>
      </c>
      <c r="C1" s="1" t="s">
        <v>242</v>
      </c>
      <c r="D1" s="1" t="s">
        <v>243</v>
      </c>
      <c r="E1" s="1" t="s">
        <v>244</v>
      </c>
      <c r="F1" s="1" t="s">
        <v>245</v>
      </c>
      <c r="G1" s="1" t="s">
        <v>246</v>
      </c>
      <c r="H1" s="1" t="s">
        <v>247</v>
      </c>
      <c r="I1" s="1" t="s">
        <v>248</v>
      </c>
      <c r="J1" s="1" t="s">
        <v>13</v>
      </c>
      <c r="K1" s="1" t="s">
        <v>14</v>
      </c>
      <c r="L1" s="1" t="s">
        <v>15</v>
      </c>
      <c r="M1" s="1" t="s">
        <v>16</v>
      </c>
      <c r="N1" s="1" t="s">
        <v>17</v>
      </c>
      <c r="O1" s="1" t="s">
        <v>18</v>
      </c>
      <c r="P1" s="1" t="s">
        <v>19</v>
      </c>
      <c r="Q1" s="1" t="s">
        <v>20</v>
      </c>
      <c r="R1" s="1" t="s">
        <v>249</v>
      </c>
      <c r="S1" s="1" t="s">
        <v>250</v>
      </c>
      <c r="T1" s="1" t="s">
        <v>251</v>
      </c>
      <c r="U1" s="1" t="s">
        <v>252</v>
      </c>
      <c r="V1" s="1" t="s">
        <v>253</v>
      </c>
      <c r="W1" s="1" t="s">
        <v>254</v>
      </c>
      <c r="X1" s="1" t="s">
        <v>255</v>
      </c>
      <c r="Y1" s="1" t="s">
        <v>256</v>
      </c>
      <c r="Z1" s="1" t="s">
        <v>257</v>
      </c>
      <c r="AA1" s="1" t="s">
        <v>258</v>
      </c>
      <c r="AB1" s="1" t="s">
        <v>259</v>
      </c>
      <c r="AC1" s="1" t="s">
        <v>260</v>
      </c>
      <c r="AD1" s="1" t="s">
        <v>261</v>
      </c>
      <c r="AE1" s="1" t="s">
        <v>262</v>
      </c>
      <c r="AF1" s="1" t="s">
        <v>263</v>
      </c>
      <c r="AG1" s="1" t="s">
        <v>264</v>
      </c>
      <c r="AH1" s="1" t="s">
        <v>265</v>
      </c>
      <c r="AI1" s="1" t="s">
        <v>266</v>
      </c>
      <c r="AJ1" s="1" t="s">
        <v>267</v>
      </c>
      <c r="AK1" s="1" t="s">
        <v>268</v>
      </c>
      <c r="AL1" s="1" t="s">
        <v>269</v>
      </c>
      <c r="AM1" s="1" t="s">
        <v>270</v>
      </c>
      <c r="AN1" s="1" t="s">
        <v>271</v>
      </c>
      <c r="AO1" s="1" t="s">
        <v>272</v>
      </c>
      <c r="AP1" s="1" t="s">
        <v>273</v>
      </c>
      <c r="AQ1" s="1" t="s">
        <v>274</v>
      </c>
      <c r="AR1" s="1" t="s">
        <v>275</v>
      </c>
      <c r="AS1" s="1" t="s">
        <v>276</v>
      </c>
      <c r="AT1" s="1" t="s">
        <v>277</v>
      </c>
      <c r="AU1" s="1" t="s">
        <v>278</v>
      </c>
      <c r="AV1" s="1" t="s">
        <v>279</v>
      </c>
      <c r="AW1" s="1" t="s">
        <v>280</v>
      </c>
      <c r="AX1" s="1" t="s">
        <v>281</v>
      </c>
      <c r="AY1" s="1" t="s">
        <v>282</v>
      </c>
      <c r="AZ1" s="1" t="s">
        <v>283</v>
      </c>
      <c r="BA1" s="1" t="s">
        <v>284</v>
      </c>
      <c r="BB1" s="1" t="s">
        <v>285</v>
      </c>
      <c r="BC1" s="1" t="s">
        <v>286</v>
      </c>
      <c r="BD1" s="1" t="s">
        <v>287</v>
      </c>
      <c r="BE1" s="1" t="s">
        <v>288</v>
      </c>
      <c r="BF1" s="1" t="s">
        <v>289</v>
      </c>
      <c r="BG1" s="1" t="s">
        <v>290</v>
      </c>
      <c r="BH1" s="1" t="s">
        <v>291</v>
      </c>
      <c r="BI1" s="1" t="s">
        <v>292</v>
      </c>
      <c r="BJ1" s="1" t="s">
        <v>293</v>
      </c>
      <c r="BK1" s="1" t="s">
        <v>294</v>
      </c>
      <c r="BL1" s="1" t="s">
        <v>295</v>
      </c>
      <c r="BM1" s="1" t="s">
        <v>296</v>
      </c>
      <c r="BN1" s="1" t="s">
        <v>297</v>
      </c>
      <c r="BP1" s="1" t="s">
        <v>301</v>
      </c>
      <c r="BQ1" s="1" t="s">
        <v>302</v>
      </c>
      <c r="BR1" s="1" t="s">
        <v>303</v>
      </c>
      <c r="BS1" s="1" t="s">
        <v>304</v>
      </c>
      <c r="BT1" s="1" t="s">
        <v>305</v>
      </c>
      <c r="BU1" s="1" t="s">
        <v>306</v>
      </c>
      <c r="BV1" s="1" t="s">
        <v>307</v>
      </c>
      <c r="BW1" s="1" t="s">
        <v>308</v>
      </c>
      <c r="BX1" s="1" t="s">
        <v>309</v>
      </c>
      <c r="BY1" s="1" t="s">
        <v>310</v>
      </c>
      <c r="CA1" s="1" t="s">
        <v>311</v>
      </c>
    </row>
    <row r="2" spans="1:79">
      <c r="A2" s="1">
        <v>0</v>
      </c>
      <c r="B2" s="1">
        <v>7</v>
      </c>
      <c r="C2" s="1">
        <v>2</v>
      </c>
      <c r="D2" s="1">
        <v>2</v>
      </c>
      <c r="E2" s="1">
        <v>3</v>
      </c>
      <c r="F2" s="1">
        <v>4</v>
      </c>
      <c r="G2" s="1">
        <v>6</v>
      </c>
      <c r="H2" s="1">
        <v>2</v>
      </c>
      <c r="I2" s="1">
        <v>1</v>
      </c>
      <c r="J2" s="1">
        <v>3</v>
      </c>
      <c r="K2" s="1">
        <v>3</v>
      </c>
      <c r="L2" s="1">
        <v>2</v>
      </c>
      <c r="M2" s="1">
        <v>1</v>
      </c>
      <c r="N2" s="1">
        <v>2</v>
      </c>
      <c r="O2" s="1">
        <v>2</v>
      </c>
      <c r="P2" s="1">
        <v>6</v>
      </c>
      <c r="Q2" s="1">
        <v>8</v>
      </c>
      <c r="R2" s="1">
        <v>1</v>
      </c>
      <c r="S2" s="1">
        <v>3</v>
      </c>
      <c r="T2" s="1">
        <v>1</v>
      </c>
      <c r="U2" s="1">
        <v>5</v>
      </c>
      <c r="V2" s="1">
        <v>3</v>
      </c>
      <c r="W2" s="1">
        <v>6</v>
      </c>
      <c r="X2" s="1">
        <v>7</v>
      </c>
      <c r="Y2" s="1">
        <v>7</v>
      </c>
      <c r="Z2" s="1">
        <v>3</v>
      </c>
      <c r="AA2" s="1">
        <v>4</v>
      </c>
      <c r="AB2" s="1">
        <v>2</v>
      </c>
      <c r="AC2" s="1">
        <v>2</v>
      </c>
      <c r="AD2" s="1">
        <v>4</v>
      </c>
      <c r="AE2" s="1">
        <v>6</v>
      </c>
      <c r="AF2" s="1">
        <v>5</v>
      </c>
      <c r="AG2" s="1" t="s">
        <v>75</v>
      </c>
      <c r="AH2" s="1" t="s">
        <v>184</v>
      </c>
      <c r="AI2" s="1" t="s">
        <v>75</v>
      </c>
      <c r="AJ2" s="1" t="s">
        <v>298</v>
      </c>
      <c r="AK2" s="1" t="s">
        <v>184</v>
      </c>
      <c r="AL2" s="1">
        <v>0</v>
      </c>
      <c r="AM2" s="1" t="s">
        <v>298</v>
      </c>
      <c r="AN2" s="1">
        <v>0</v>
      </c>
      <c r="AO2" s="1" t="s">
        <v>75</v>
      </c>
      <c r="AP2" s="1">
        <v>0</v>
      </c>
      <c r="AQ2" s="1" t="s">
        <v>300</v>
      </c>
      <c r="AR2" s="1" t="s">
        <v>299</v>
      </c>
      <c r="AS2" s="1">
        <v>2</v>
      </c>
      <c r="AT2" s="1">
        <v>2</v>
      </c>
      <c r="AU2" s="1">
        <v>3</v>
      </c>
      <c r="AV2" s="1">
        <v>1</v>
      </c>
      <c r="AW2" s="1">
        <v>5</v>
      </c>
      <c r="AX2" s="1">
        <v>7</v>
      </c>
      <c r="AY2" s="1">
        <v>2</v>
      </c>
      <c r="AZ2" s="1">
        <v>2</v>
      </c>
      <c r="BA2" s="1">
        <v>1</v>
      </c>
      <c r="BB2" s="1">
        <v>2</v>
      </c>
      <c r="BC2" s="1">
        <v>1</v>
      </c>
      <c r="BD2" s="1">
        <v>1</v>
      </c>
      <c r="BE2" s="1">
        <v>2</v>
      </c>
      <c r="BF2" s="1">
        <v>2</v>
      </c>
      <c r="BG2" s="1">
        <v>2</v>
      </c>
      <c r="BH2" s="1">
        <v>2</v>
      </c>
      <c r="BI2" s="1">
        <v>1</v>
      </c>
      <c r="BJ2" s="1">
        <v>1</v>
      </c>
      <c r="BK2" s="1">
        <v>1</v>
      </c>
      <c r="BL2" s="1">
        <v>1</v>
      </c>
      <c r="BM2" s="1">
        <v>2</v>
      </c>
      <c r="BN2" s="1">
        <v>2</v>
      </c>
      <c r="BP2">
        <f>IF($B$2=$B2,1,0)+IF($C$2=$C2,1,0)+IF($D$2=$D2,1,0)+IF($E$2=$E2,1,0)+IF($F$2=$F2,1,0)+IF($G$2=$G2,1,0)+IF($H$2=$H2,1,0)+IF($I$2=$I2,1,0)</f>
        <v>8</v>
      </c>
      <c r="BQ2">
        <f>IF($J$2=$J2,1,0)+IF($K$2=$K2,1,0)+IF($L$2=$L2,1,0)+IF($M$2=$M2,1,0)+IF($N$2=$N2,1,0)+IF($O$2=$O2,1,0)</f>
        <v>6</v>
      </c>
      <c r="BR2">
        <f>IF($P$2=$P2,1,0)*2+IF($Q$2=$Q2,1,0)*3</f>
        <v>5</v>
      </c>
      <c r="BS2">
        <f>IF($R$2=$R2,1,0)+IF($S$2=$S2,1,0)+IF($T$2=$T2,1,0)+IF($U$2=$U2,1,0)+IF($V$2=$V2,1,0)+IF($W$2=$W2,1,0)+IF($X$2=$X2,1,0)</f>
        <v>7</v>
      </c>
      <c r="BT2">
        <f>IF($Y$2=$Y2,1,0)+IF($Z$2=$Z2,1,0)+IF($AA$2=$AA2,1,0)+IF($AB$2=$AB2,1,0)+IF($AC$2=$AC2,1,0)+IF($AD$2=$AD2,1,0)+IF($AE$2=$AE2,1,0)+IF($AF$2=$AF2,1,0)</f>
        <v>8</v>
      </c>
      <c r="BU2">
        <f>IF($AG$2=$AG2,1,0)+IF($AH$2=$AH2,1,0)+IF($AI$2=$AI2,1,0)+IF($AJ$2=$AJ2,1,0)+IF($AK$2=$AK2,1,0)+IF($AL$2=$AL2,1,0)+IF($AM$2=$AM2,1,0)+IF($AN$2=$AN2,1,0)+IF($AO$2=$AO2,1,0)+IF($AP$2=$AP2,1,0)</f>
        <v>10</v>
      </c>
      <c r="BV2">
        <f>IF($AQ$2=$AQ2,1,0)*2+IF($AR$2=$AR2,1,0)*2</f>
        <v>4</v>
      </c>
      <c r="BW2">
        <f>IF($AS$2=$AS2,1,0)+IF($AT$2=$AT2,1,0)+IF($AU$2=$AU2,1,0)+IF($AV$2=$AV2,1,0)+IF($AW$2=$AW2,1,0)+IF($AX$2=$AX2,1,0)</f>
        <v>6</v>
      </c>
      <c r="BX2">
        <f>IF($AY$2=$AY2,1,0)+IF($AZ$2=$AZ2,1,0)+IF($BA$2=$BA2,1,0)+IF($BB$2=$BB2,1,0)+IF($BC$2=$BC2,1,0)+IF($BD$2=$BD2,1,0)+IF($BE$2=$BE2,1,0)+IF($BF$2=$BF2,1,0)</f>
        <v>8</v>
      </c>
      <c r="BY2">
        <f>IF($BG$2=$BG2,1,0)+IF($BH$2=$BH2,1,0)+IF($BI$2=$BI2,1,0)+IF($BJ$2=$BJ2,1,0)+IF($BK$2=$BK2,1,0)+IF($BL$2=$BL2,1,0)+IF($BM$2=$BM2,1,0)+IF($BN$2=$BN2,1,0)</f>
        <v>8</v>
      </c>
      <c r="CA2">
        <f>SUM($BP2:$BY2)</f>
        <v>70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"/>
  <sheetViews>
    <sheetView topLeftCell="J1" workbookViewId="0">
      <selection activeCell="M3" sqref="M3"/>
    </sheetView>
  </sheetViews>
  <sheetFormatPr defaultRowHeight="13.5"/>
  <sheetData>
    <row r="1" spans="1:14">
      <c r="A1" s="1" t="s">
        <v>0</v>
      </c>
      <c r="B1" s="1" t="s">
        <v>7</v>
      </c>
      <c r="C1" s="1" t="s">
        <v>8</v>
      </c>
      <c r="D1" s="1" t="s">
        <v>9</v>
      </c>
      <c r="E1" s="1" t="s">
        <v>56</v>
      </c>
      <c r="F1" s="1" t="s">
        <v>57</v>
      </c>
      <c r="G1" s="1" t="s">
        <v>58</v>
      </c>
      <c r="H1" s="1" t="s">
        <v>60</v>
      </c>
      <c r="I1" s="1" t="s">
        <v>61</v>
      </c>
      <c r="J1" s="1" t="s">
        <v>62</v>
      </c>
      <c r="L1" s="1" t="s">
        <v>30</v>
      </c>
      <c r="M1" s="1" t="s">
        <v>31</v>
      </c>
      <c r="N1" s="1" t="s">
        <v>6</v>
      </c>
    </row>
    <row r="2" spans="1:14">
      <c r="A2" s="1">
        <v>0</v>
      </c>
      <c r="B2" s="1">
        <v>5</v>
      </c>
      <c r="C2" s="1">
        <v>6</v>
      </c>
      <c r="D2" s="1">
        <v>3</v>
      </c>
      <c r="E2" s="1">
        <v>1</v>
      </c>
      <c r="F2" s="1">
        <v>7</v>
      </c>
      <c r="G2" s="1">
        <v>5</v>
      </c>
      <c r="H2" s="1">
        <v>1</v>
      </c>
      <c r="I2" s="1">
        <v>7</v>
      </c>
      <c r="J2" s="1">
        <v>5</v>
      </c>
      <c r="L2">
        <f>IF($B$2=$B2,1,0)+IF($C$2=$C2,1,0)+IF($D$2=$D2,1,0)+IF($E$2=$E2,1,0)+IF($F$2=$F2,1,0)+IF($G$2=$G2,1,0)+IF($H$2=$H2,1,0)+IF($I$2=$I2,1,0)+IF($J$2=$J2,1,0)</f>
        <v>9</v>
      </c>
      <c r="M2">
        <f>($L2*2)/9</f>
        <v>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U2"/>
  <sheetViews>
    <sheetView topLeftCell="J1" workbookViewId="0">
      <selection activeCell="T3" sqref="T3"/>
    </sheetView>
  </sheetViews>
  <sheetFormatPr defaultRowHeight="13.5"/>
  <sheetData>
    <row r="1" spans="1:21">
      <c r="A1" s="1" t="s">
        <v>0</v>
      </c>
      <c r="B1" s="1" t="s">
        <v>46</v>
      </c>
      <c r="C1" s="1" t="s">
        <v>47</v>
      </c>
      <c r="D1" s="1" t="s">
        <v>69</v>
      </c>
      <c r="E1" s="1" t="s">
        <v>70</v>
      </c>
      <c r="F1" s="1" t="s">
        <v>71</v>
      </c>
      <c r="G1" s="1" t="s">
        <v>85</v>
      </c>
      <c r="H1" s="1" t="s">
        <v>53</v>
      </c>
      <c r="I1" s="1" t="s">
        <v>54</v>
      </c>
      <c r="J1" s="1" t="s">
        <v>55</v>
      </c>
      <c r="K1" s="1" t="s">
        <v>97</v>
      </c>
      <c r="L1" s="1" t="s">
        <v>13</v>
      </c>
      <c r="M1" s="1" t="s">
        <v>14</v>
      </c>
      <c r="N1" s="1" t="s">
        <v>15</v>
      </c>
      <c r="O1" s="1" t="s">
        <v>16</v>
      </c>
      <c r="P1" s="1" t="s">
        <v>17</v>
      </c>
      <c r="Q1" s="1" t="s">
        <v>18</v>
      </c>
      <c r="S1" s="1" t="s">
        <v>30</v>
      </c>
      <c r="T1" s="1" t="s">
        <v>31</v>
      </c>
      <c r="U1" s="1" t="s">
        <v>6</v>
      </c>
    </row>
    <row r="2" spans="1:21">
      <c r="A2" s="1">
        <v>0</v>
      </c>
      <c r="B2" s="1">
        <v>8</v>
      </c>
      <c r="C2" s="1">
        <v>3</v>
      </c>
      <c r="D2" s="1">
        <v>5</v>
      </c>
      <c r="E2" s="1">
        <v>2</v>
      </c>
      <c r="F2" s="1">
        <v>8</v>
      </c>
      <c r="G2" s="1">
        <v>1</v>
      </c>
      <c r="H2" s="1">
        <v>0</v>
      </c>
      <c r="I2" s="1">
        <v>4</v>
      </c>
      <c r="J2" s="1">
        <v>1</v>
      </c>
      <c r="K2" s="1">
        <v>8</v>
      </c>
      <c r="L2" s="1" t="s">
        <v>98</v>
      </c>
      <c r="M2" s="1" t="s">
        <v>27</v>
      </c>
      <c r="N2" s="1" t="s">
        <v>98</v>
      </c>
      <c r="O2" s="1" t="s">
        <v>67</v>
      </c>
      <c r="P2" s="1" t="s">
        <v>38</v>
      </c>
      <c r="Q2" s="1" t="s">
        <v>40</v>
      </c>
      <c r="S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</f>
        <v>16</v>
      </c>
      <c r="T2">
        <f>($S2*2)/16</f>
        <v>2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Q2"/>
  <sheetViews>
    <sheetView topLeftCell="F1" workbookViewId="0">
      <selection activeCell="P3" sqref="P3"/>
    </sheetView>
  </sheetViews>
  <sheetFormatPr defaultRowHeight="13.5"/>
  <sheetData>
    <row r="1" spans="1:17">
      <c r="A1" s="1" t="s">
        <v>0</v>
      </c>
      <c r="B1" s="1" t="s">
        <v>99</v>
      </c>
      <c r="C1" s="1" t="s">
        <v>100</v>
      </c>
      <c r="D1" s="1" t="s">
        <v>101</v>
      </c>
      <c r="E1" s="1" t="s">
        <v>102</v>
      </c>
      <c r="F1" s="1" t="s">
        <v>103</v>
      </c>
      <c r="G1" s="1" t="s">
        <v>104</v>
      </c>
      <c r="H1" s="1" t="s">
        <v>105</v>
      </c>
      <c r="I1" s="1" t="s">
        <v>106</v>
      </c>
      <c r="J1" s="1" t="s">
        <v>107</v>
      </c>
      <c r="K1" s="1" t="s">
        <v>108</v>
      </c>
      <c r="L1" s="1" t="s">
        <v>109</v>
      </c>
      <c r="M1" s="1" t="s">
        <v>110</v>
      </c>
      <c r="O1" s="3" t="s">
        <v>30</v>
      </c>
      <c r="P1" s="3" t="s">
        <v>31</v>
      </c>
      <c r="Q1" s="3" t="s">
        <v>6</v>
      </c>
    </row>
    <row r="2" spans="1:17">
      <c r="A2" s="1">
        <v>0</v>
      </c>
      <c r="B2" s="1">
        <v>1</v>
      </c>
      <c r="C2" s="1">
        <v>4</v>
      </c>
      <c r="D2" s="1">
        <v>2</v>
      </c>
      <c r="E2" s="1">
        <v>8</v>
      </c>
      <c r="F2" s="1">
        <v>2</v>
      </c>
      <c r="G2" s="1">
        <v>2</v>
      </c>
      <c r="H2" s="1">
        <v>1</v>
      </c>
      <c r="I2" s="1">
        <v>4</v>
      </c>
      <c r="J2" s="1">
        <v>6</v>
      </c>
      <c r="K2" s="1">
        <v>1</v>
      </c>
      <c r="L2" s="1">
        <v>2</v>
      </c>
      <c r="M2" s="1">
        <v>3</v>
      </c>
      <c r="O2" s="3">
        <f>IF($B$2=$B2,1,0)+IF($C$2=$C2,1,0)+IF($D$2=$D2,1,0)+IF($E$2=$E2,1,0)+IF($F$2=$F2,1,0)+IF($G$2=$G2,1,0)+IF($H$2=$H2,1,0)+IF($I$2=$I2,1,0)+IF($J$2=$J2,1,0)+IF($K$2=$K2,1,0)+IF($L$2=$L2,1,0)+IF($M$2=$M2,1,0)</f>
        <v>12</v>
      </c>
      <c r="P2" s="3">
        <f>($O2*2)/12</f>
        <v>2</v>
      </c>
      <c r="Q2" s="3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X2"/>
  <sheetViews>
    <sheetView topLeftCell="M1" workbookViewId="0">
      <selection activeCell="W3" sqref="W3"/>
    </sheetView>
  </sheetViews>
  <sheetFormatPr defaultRowHeight="13.5"/>
  <sheetData>
    <row r="1" spans="1:24">
      <c r="A1" s="1" t="s">
        <v>0</v>
      </c>
      <c r="B1" s="1" t="s">
        <v>111</v>
      </c>
      <c r="C1" s="1" t="s">
        <v>112</v>
      </c>
      <c r="D1" s="1" t="s">
        <v>56</v>
      </c>
      <c r="E1" s="1" t="s">
        <v>57</v>
      </c>
      <c r="F1" s="1" t="s">
        <v>58</v>
      </c>
      <c r="G1" s="1" t="s">
        <v>60</v>
      </c>
      <c r="H1" s="1" t="s">
        <v>61</v>
      </c>
      <c r="I1" s="1" t="s">
        <v>62</v>
      </c>
      <c r="J1" s="1" t="s">
        <v>63</v>
      </c>
      <c r="K1" s="1" t="s">
        <v>64</v>
      </c>
      <c r="L1" s="1" t="s">
        <v>65</v>
      </c>
      <c r="M1" s="1" t="s">
        <v>66</v>
      </c>
      <c r="N1" s="1" t="s">
        <v>88</v>
      </c>
      <c r="O1" s="1" t="s">
        <v>113</v>
      </c>
      <c r="P1" s="1" t="s">
        <v>89</v>
      </c>
      <c r="Q1" s="1" t="s">
        <v>90</v>
      </c>
      <c r="R1" s="1" t="s">
        <v>114</v>
      </c>
      <c r="S1" s="1" t="s">
        <v>115</v>
      </c>
      <c r="T1" s="1" t="s">
        <v>116</v>
      </c>
      <c r="V1" s="3" t="s">
        <v>30</v>
      </c>
      <c r="W1" s="3" t="s">
        <v>31</v>
      </c>
      <c r="X1" s="3" t="s">
        <v>6</v>
      </c>
    </row>
    <row r="2" spans="1:24">
      <c r="A2" s="1">
        <v>0</v>
      </c>
      <c r="B2" s="1">
        <v>2</v>
      </c>
      <c r="C2" s="1">
        <v>1</v>
      </c>
      <c r="D2" s="1">
        <v>1</v>
      </c>
      <c r="E2" s="1">
        <v>2</v>
      </c>
      <c r="F2" s="1">
        <v>1</v>
      </c>
      <c r="G2" s="1">
        <v>8</v>
      </c>
      <c r="H2" s="1">
        <v>4</v>
      </c>
      <c r="I2" s="1">
        <v>3</v>
      </c>
      <c r="J2" s="1">
        <v>5</v>
      </c>
      <c r="K2" s="1">
        <v>3</v>
      </c>
      <c r="L2" s="1">
        <v>2</v>
      </c>
      <c r="M2" s="1">
        <v>3</v>
      </c>
      <c r="N2" s="1">
        <v>2</v>
      </c>
      <c r="O2" s="1">
        <v>1</v>
      </c>
      <c r="P2" s="1">
        <v>5</v>
      </c>
      <c r="Q2" s="1">
        <v>6</v>
      </c>
      <c r="R2" s="1">
        <v>4</v>
      </c>
      <c r="S2" s="1">
        <v>2</v>
      </c>
      <c r="T2" s="1">
        <v>3</v>
      </c>
      <c r="V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</f>
        <v>19</v>
      </c>
      <c r="W2" s="3">
        <f>($V2*2)/19</f>
        <v>2</v>
      </c>
      <c r="X2" s="3"/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J2"/>
  <sheetViews>
    <sheetView workbookViewId="0">
      <selection activeCell="I3" sqref="I3"/>
    </sheetView>
  </sheetViews>
  <sheetFormatPr defaultRowHeight="13.5"/>
  <sheetData>
    <row r="1" spans="1:10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H1" s="1" t="s">
        <v>30</v>
      </c>
      <c r="I1" s="1" t="s">
        <v>31</v>
      </c>
      <c r="J1" s="1" t="s">
        <v>6</v>
      </c>
    </row>
    <row r="2" spans="1:10">
      <c r="A2" s="1">
        <v>0</v>
      </c>
      <c r="B2" s="1">
        <v>2</v>
      </c>
      <c r="C2" s="1">
        <v>8</v>
      </c>
      <c r="D2" s="1">
        <v>6</v>
      </c>
      <c r="E2" s="1">
        <v>7</v>
      </c>
      <c r="F2" s="1">
        <v>3</v>
      </c>
      <c r="H2">
        <f>IF($B$2=$B2,1,0)+IF($C$2=$C2,1,0)+IF($D$2=$D2,1,0)+IF($E$2=$E2,1,0)+IF($F$2=$F2,1,0)</f>
        <v>5</v>
      </c>
      <c r="I2">
        <f>($H2*2)/5</f>
        <v>2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C2"/>
  <sheetViews>
    <sheetView topLeftCell="W1" workbookViewId="0">
      <selection activeCell="AB3" sqref="AB3"/>
    </sheetView>
  </sheetViews>
  <sheetFormatPr defaultRowHeight="13.5"/>
  <sheetData>
    <row r="1" spans="1:29">
      <c r="A1" s="1" t="s">
        <v>0</v>
      </c>
      <c r="B1" s="1" t="s">
        <v>117</v>
      </c>
      <c r="C1" s="1" t="s">
        <v>118</v>
      </c>
      <c r="D1" s="1" t="s">
        <v>119</v>
      </c>
      <c r="E1" s="1" t="s">
        <v>120</v>
      </c>
      <c r="F1" s="1" t="s">
        <v>121</v>
      </c>
      <c r="G1" s="1" t="s">
        <v>122</v>
      </c>
      <c r="H1" s="1" t="s">
        <v>123</v>
      </c>
      <c r="I1" s="1" t="s">
        <v>124</v>
      </c>
      <c r="J1" s="1" t="s">
        <v>125</v>
      </c>
      <c r="K1" s="1" t="s">
        <v>126</v>
      </c>
      <c r="L1" s="1" t="s">
        <v>127</v>
      </c>
      <c r="M1" s="1" t="s">
        <v>128</v>
      </c>
      <c r="N1" s="1" t="s">
        <v>129</v>
      </c>
      <c r="O1" s="1" t="s">
        <v>130</v>
      </c>
      <c r="P1" s="1" t="s">
        <v>131</v>
      </c>
      <c r="Q1" s="1" t="s">
        <v>132</v>
      </c>
      <c r="R1" s="1" t="s">
        <v>89</v>
      </c>
      <c r="S1" s="1" t="s">
        <v>90</v>
      </c>
      <c r="T1" s="1" t="s">
        <v>91</v>
      </c>
      <c r="U1" s="1" t="s">
        <v>92</v>
      </c>
      <c r="V1" s="1" t="s">
        <v>133</v>
      </c>
      <c r="W1" s="1" t="s">
        <v>114</v>
      </c>
      <c r="X1" s="1" t="s">
        <v>115</v>
      </c>
      <c r="Y1" s="1" t="s">
        <v>116</v>
      </c>
      <c r="AA1" s="1" t="s">
        <v>30</v>
      </c>
      <c r="AB1" s="1" t="s">
        <v>31</v>
      </c>
      <c r="AC1" s="1" t="s">
        <v>6</v>
      </c>
    </row>
    <row r="2" spans="1:29">
      <c r="A2" s="1">
        <v>0</v>
      </c>
      <c r="B2" s="1" t="s">
        <v>75</v>
      </c>
      <c r="C2" s="1" t="s">
        <v>76</v>
      </c>
      <c r="D2" s="1" t="s">
        <v>76</v>
      </c>
      <c r="E2" s="1">
        <v>6</v>
      </c>
      <c r="F2" s="1">
        <v>5</v>
      </c>
      <c r="G2" s="1">
        <v>8</v>
      </c>
      <c r="H2" s="1" t="s">
        <v>75</v>
      </c>
      <c r="I2" s="1">
        <v>9</v>
      </c>
      <c r="J2" s="1" t="s">
        <v>75</v>
      </c>
      <c r="K2" s="1" t="s">
        <v>75</v>
      </c>
      <c r="L2" s="1" t="s">
        <v>76</v>
      </c>
      <c r="M2" s="1">
        <v>7</v>
      </c>
      <c r="N2" s="1">
        <v>5</v>
      </c>
      <c r="O2" s="1">
        <v>3</v>
      </c>
      <c r="P2" s="1" t="s">
        <v>76</v>
      </c>
      <c r="Q2" s="1">
        <v>5</v>
      </c>
      <c r="R2" s="1" t="s">
        <v>28</v>
      </c>
      <c r="S2" s="1" t="s">
        <v>28</v>
      </c>
      <c r="T2" s="1" t="s">
        <v>25</v>
      </c>
      <c r="U2" s="1" t="s">
        <v>25</v>
      </c>
      <c r="V2" s="1" t="s">
        <v>26</v>
      </c>
      <c r="W2" s="1" t="s">
        <v>26</v>
      </c>
      <c r="X2" s="1" t="s">
        <v>28</v>
      </c>
      <c r="Y2" s="1" t="s">
        <v>25</v>
      </c>
      <c r="AA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2,10)</f>
        <v>33</v>
      </c>
      <c r="AB2">
        <f>($AA2*2)/33</f>
        <v>2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U2"/>
  <sheetViews>
    <sheetView topLeftCell="AN1" workbookViewId="0">
      <selection activeCell="AS1" sqref="AS1:AU2"/>
    </sheetView>
  </sheetViews>
  <sheetFormatPr defaultRowHeight="13.5"/>
  <sheetData>
    <row r="1" spans="1:47">
      <c r="A1" s="1" t="s">
        <v>0</v>
      </c>
      <c r="B1" s="1" t="s">
        <v>117</v>
      </c>
      <c r="C1" s="1" t="s">
        <v>118</v>
      </c>
      <c r="D1" s="1" t="s">
        <v>119</v>
      </c>
      <c r="E1" s="1" t="s">
        <v>134</v>
      </c>
      <c r="F1" s="1" t="s">
        <v>135</v>
      </c>
      <c r="G1" s="1" t="s">
        <v>136</v>
      </c>
      <c r="H1" s="1" t="s">
        <v>137</v>
      </c>
      <c r="I1" s="1" t="s">
        <v>138</v>
      </c>
      <c r="J1" s="1" t="s">
        <v>139</v>
      </c>
      <c r="K1" s="1" t="s">
        <v>120</v>
      </c>
      <c r="L1" s="1" t="s">
        <v>121</v>
      </c>
      <c r="M1" s="1" t="s">
        <v>122</v>
      </c>
      <c r="N1" s="1" t="s">
        <v>140</v>
      </c>
      <c r="O1" s="1" t="s">
        <v>141</v>
      </c>
      <c r="P1" s="1" t="s">
        <v>142</v>
      </c>
      <c r="Q1" s="1" t="s">
        <v>143</v>
      </c>
      <c r="R1" s="1" t="s">
        <v>144</v>
      </c>
      <c r="S1" s="1" t="s">
        <v>145</v>
      </c>
      <c r="T1" s="1" t="s">
        <v>123</v>
      </c>
      <c r="U1" s="1" t="s">
        <v>124</v>
      </c>
      <c r="V1" s="1" t="s">
        <v>146</v>
      </c>
      <c r="W1" s="1" t="s">
        <v>147</v>
      </c>
      <c r="X1" s="1" t="s">
        <v>148</v>
      </c>
      <c r="Y1" s="1" t="s">
        <v>149</v>
      </c>
      <c r="Z1" s="1" t="s">
        <v>150</v>
      </c>
      <c r="AA1" s="1" t="s">
        <v>151</v>
      </c>
      <c r="AB1" s="1" t="s">
        <v>152</v>
      </c>
      <c r="AC1" s="1" t="s">
        <v>153</v>
      </c>
      <c r="AD1" s="1" t="s">
        <v>154</v>
      </c>
      <c r="AE1" s="1" t="s">
        <v>53</v>
      </c>
      <c r="AF1" s="1" t="s">
        <v>54</v>
      </c>
      <c r="AG1" s="1" t="s">
        <v>55</v>
      </c>
      <c r="AH1" s="1" t="s">
        <v>97</v>
      </c>
      <c r="AI1" s="1" t="s">
        <v>155</v>
      </c>
      <c r="AJ1" s="1" t="s">
        <v>156</v>
      </c>
      <c r="AK1" s="1" t="s">
        <v>157</v>
      </c>
      <c r="AL1" s="1" t="s">
        <v>158</v>
      </c>
      <c r="AM1" s="1" t="s">
        <v>159</v>
      </c>
      <c r="AN1" s="1" t="s">
        <v>160</v>
      </c>
      <c r="AO1" s="1" t="s">
        <v>60</v>
      </c>
      <c r="AP1" s="1" t="s">
        <v>61</v>
      </c>
      <c r="AQ1" s="1" t="s">
        <v>62</v>
      </c>
      <c r="AS1" s="3" t="s">
        <v>30</v>
      </c>
      <c r="AT1" s="3" t="s">
        <v>31</v>
      </c>
      <c r="AU1" s="3" t="s">
        <v>6</v>
      </c>
    </row>
    <row r="2" spans="1:47">
      <c r="A2" s="1">
        <v>0</v>
      </c>
      <c r="B2" s="1" t="s">
        <v>75</v>
      </c>
      <c r="C2" s="1" t="s">
        <v>76</v>
      </c>
      <c r="D2" s="1" t="s">
        <v>76</v>
      </c>
      <c r="E2" s="1" t="s">
        <v>76</v>
      </c>
      <c r="F2" s="1" t="s">
        <v>75</v>
      </c>
      <c r="G2" s="1" t="s">
        <v>75</v>
      </c>
      <c r="H2" s="1" t="s">
        <v>75</v>
      </c>
      <c r="I2" s="1" t="s">
        <v>75</v>
      </c>
      <c r="J2" s="1" t="s">
        <v>75</v>
      </c>
      <c r="K2" s="1">
        <v>6</v>
      </c>
      <c r="L2" s="1">
        <v>7</v>
      </c>
      <c r="M2" s="1">
        <v>4</v>
      </c>
      <c r="N2" s="1">
        <v>1</v>
      </c>
      <c r="O2" s="1">
        <v>4</v>
      </c>
      <c r="P2" s="1">
        <v>5</v>
      </c>
      <c r="Q2" s="1">
        <v>2</v>
      </c>
      <c r="R2" s="1">
        <v>0</v>
      </c>
      <c r="S2" s="1">
        <v>1</v>
      </c>
      <c r="T2" s="1" t="s">
        <v>75</v>
      </c>
      <c r="U2" s="1">
        <v>7</v>
      </c>
      <c r="V2" s="1" t="s">
        <v>75</v>
      </c>
      <c r="W2" s="1" t="s">
        <v>76</v>
      </c>
      <c r="X2" s="1" t="s">
        <v>75</v>
      </c>
      <c r="Y2" s="1" t="s">
        <v>76</v>
      </c>
      <c r="Z2" s="1" t="s">
        <v>75</v>
      </c>
      <c r="AA2" s="1" t="s">
        <v>75</v>
      </c>
      <c r="AB2" s="1" t="s">
        <v>76</v>
      </c>
      <c r="AC2" s="1" t="s">
        <v>75</v>
      </c>
      <c r="AD2" s="1" t="s">
        <v>75</v>
      </c>
      <c r="AE2" s="1">
        <v>6</v>
      </c>
      <c r="AF2" s="1">
        <v>1</v>
      </c>
      <c r="AG2" s="1">
        <v>2</v>
      </c>
      <c r="AH2" s="1">
        <v>7</v>
      </c>
      <c r="AI2" s="1">
        <v>4</v>
      </c>
      <c r="AJ2" s="1">
        <v>0</v>
      </c>
      <c r="AK2" s="1">
        <v>4</v>
      </c>
      <c r="AL2" s="1">
        <v>5</v>
      </c>
      <c r="AM2" s="1">
        <v>1</v>
      </c>
      <c r="AN2" s="1">
        <v>8</v>
      </c>
      <c r="AO2" s="1">
        <v>4</v>
      </c>
      <c r="AP2" s="1">
        <v>3</v>
      </c>
      <c r="AQ2" s="1">
        <v>3</v>
      </c>
      <c r="AS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+IF($AD$2=$AD2,1,0)+IF($AE$2=$AE2,1,0)+IF($AF$2=$AF2,1,0)+IF($AG$2=$AG2,1,0)+IF($AH$2=$AH2,1,0)+IF($AI$2=$AI2,1,0)+IF($AJ$2=$AJ2,1,0)+IF($AK$2=$AK2,1,0)+IF($AL$2=$AL2,1,0)+IF($AM$2=$AM2,1,0)+IF($AN$2=$AN2,1,0)+IF($AO$2=$AO2,1,0)+IF($AP$2=$AP2,1,0)+IF($AQ$2=$AQ2,1,0)</f>
        <v>42</v>
      </c>
      <c r="AT2" s="3">
        <f>($AS2*2)/42</f>
        <v>2</v>
      </c>
      <c r="AU2" s="3"/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C2"/>
  <sheetViews>
    <sheetView topLeftCell="R1" workbookViewId="0">
      <selection activeCell="AB3" sqref="AB3"/>
    </sheetView>
  </sheetViews>
  <sheetFormatPr defaultRowHeight="13.5"/>
  <sheetData>
    <row r="1" spans="1:29">
      <c r="A1" s="1" t="s">
        <v>0</v>
      </c>
      <c r="B1" s="1" t="s">
        <v>46</v>
      </c>
      <c r="C1" s="1" t="s">
        <v>47</v>
      </c>
      <c r="D1" s="1" t="s">
        <v>48</v>
      </c>
      <c r="E1" s="1" t="s">
        <v>69</v>
      </c>
      <c r="F1" s="1" t="s">
        <v>70</v>
      </c>
      <c r="G1" s="1" t="s">
        <v>71</v>
      </c>
      <c r="H1" s="1" t="s">
        <v>56</v>
      </c>
      <c r="I1" s="1" t="s">
        <v>57</v>
      </c>
      <c r="J1" s="1" t="s">
        <v>58</v>
      </c>
      <c r="K1" s="1" t="s">
        <v>59</v>
      </c>
      <c r="L1" s="1" t="s">
        <v>161</v>
      </c>
      <c r="M1" s="1" t="s">
        <v>162</v>
      </c>
      <c r="N1" s="1" t="s">
        <v>163</v>
      </c>
      <c r="O1" s="1" t="s">
        <v>164</v>
      </c>
      <c r="P1" s="1" t="s">
        <v>165</v>
      </c>
      <c r="Q1" s="1" t="s">
        <v>166</v>
      </c>
      <c r="R1" s="1" t="s">
        <v>167</v>
      </c>
      <c r="S1" s="1" t="s">
        <v>168</v>
      </c>
      <c r="T1" s="1" t="s">
        <v>169</v>
      </c>
      <c r="U1" s="1" t="s">
        <v>170</v>
      </c>
      <c r="V1" s="1" t="s">
        <v>171</v>
      </c>
      <c r="W1" s="1" t="s">
        <v>172</v>
      </c>
      <c r="X1" s="1" t="s">
        <v>173</v>
      </c>
      <c r="Y1" s="1" t="s">
        <v>174</v>
      </c>
      <c r="Z1" s="1"/>
      <c r="AA1" s="1" t="s">
        <v>30</v>
      </c>
      <c r="AB1" s="1" t="s">
        <v>31</v>
      </c>
      <c r="AC1" s="1" t="s">
        <v>6</v>
      </c>
    </row>
    <row r="2" spans="1:29">
      <c r="A2" s="1">
        <v>0</v>
      </c>
      <c r="B2" s="1">
        <v>1</v>
      </c>
      <c r="C2" s="1">
        <v>2</v>
      </c>
      <c r="D2" s="1">
        <v>3</v>
      </c>
      <c r="E2" s="1">
        <v>2</v>
      </c>
      <c r="F2" s="1">
        <v>5</v>
      </c>
      <c r="G2" s="1">
        <v>3</v>
      </c>
      <c r="H2" s="1" t="s">
        <v>175</v>
      </c>
      <c r="I2" s="1" t="s">
        <v>29</v>
      </c>
      <c r="J2" s="1" t="s">
        <v>176</v>
      </c>
      <c r="K2" s="1" t="s">
        <v>29</v>
      </c>
      <c r="L2" s="1" t="s">
        <v>177</v>
      </c>
      <c r="M2" s="1" t="s">
        <v>178</v>
      </c>
      <c r="N2" s="1" t="s">
        <v>179</v>
      </c>
      <c r="O2" s="1" t="s">
        <v>180</v>
      </c>
      <c r="P2" s="1" t="s">
        <v>177</v>
      </c>
      <c r="Q2" s="1" t="s">
        <v>178</v>
      </c>
      <c r="R2" s="1" t="s">
        <v>181</v>
      </c>
      <c r="S2" s="1" t="s">
        <v>178</v>
      </c>
      <c r="T2" s="1" t="s">
        <v>182</v>
      </c>
      <c r="U2" s="1" t="s">
        <v>183</v>
      </c>
      <c r="V2" s="1" t="s">
        <v>180</v>
      </c>
      <c r="W2" s="1" t="s">
        <v>182</v>
      </c>
      <c r="X2" s="1" t="s">
        <v>184</v>
      </c>
      <c r="Y2" s="1" t="s">
        <v>29</v>
      </c>
      <c r="AA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</f>
        <v>24</v>
      </c>
      <c r="AB2">
        <f>($AA2*2)/24</f>
        <v>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18</vt:i4>
      </vt:variant>
    </vt:vector>
  </HeadingPairs>
  <TitlesOfParts>
    <vt:vector size="18" baseType="lpstr">
      <vt:lpstr>総合点</vt:lpstr>
      <vt:lpstr>テスト1</vt:lpstr>
      <vt:lpstr>テスト2</vt:lpstr>
      <vt:lpstr>テスト3</vt:lpstr>
      <vt:lpstr>テスト4</vt:lpstr>
      <vt:lpstr>テスト5</vt:lpstr>
      <vt:lpstr>テスト6</vt:lpstr>
      <vt:lpstr>テスト7</vt:lpstr>
      <vt:lpstr>テスト8</vt:lpstr>
      <vt:lpstr>テスト9</vt:lpstr>
      <vt:lpstr>テスト10</vt:lpstr>
      <vt:lpstr>テスト11</vt:lpstr>
      <vt:lpstr>テスト12</vt:lpstr>
      <vt:lpstr>テスト13</vt:lpstr>
      <vt:lpstr>テスト14</vt:lpstr>
      <vt:lpstr>テスト15</vt:lpstr>
      <vt:lpstr>レポート</vt:lpstr>
      <vt:lpstr>期末試験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hikida</dc:creator>
  <cp:lastModifiedBy>hikida</cp:lastModifiedBy>
  <dcterms:created xsi:type="dcterms:W3CDTF">2014-08-28T02:54:57Z</dcterms:created>
  <dcterms:modified xsi:type="dcterms:W3CDTF">2015-02-12T05:52:05Z</dcterms:modified>
</cp:coreProperties>
</file>